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120"/>
  </bookViews>
  <sheets>
    <sheet name="итоговый" sheetId="2" r:id="rId1"/>
  </sheets>
  <calcPr calcId="125725"/>
</workbook>
</file>

<file path=xl/calcChain.xml><?xml version="1.0" encoding="utf-8"?>
<calcChain xmlns="http://schemas.openxmlformats.org/spreadsheetml/2006/main">
  <c r="H7" i="2"/>
  <c r="I11"/>
  <c r="I7"/>
  <c r="G26"/>
  <c r="G45"/>
  <c r="H45"/>
  <c r="I19" l="1"/>
  <c r="H22"/>
  <c r="H23"/>
  <c r="I16"/>
  <c r="I15"/>
  <c r="G6" l="1"/>
  <c r="G11" s="1"/>
  <c r="I45"/>
  <c r="E45" l="1"/>
  <c r="H11"/>
</calcChain>
</file>

<file path=xl/sharedStrings.xml><?xml version="1.0" encoding="utf-8"?>
<sst xmlns="http://schemas.openxmlformats.org/spreadsheetml/2006/main" count="114" uniqueCount="96">
  <si>
    <t>1.</t>
  </si>
  <si>
    <t>1.1</t>
  </si>
  <si>
    <t>1.2</t>
  </si>
  <si>
    <t>1.3</t>
  </si>
  <si>
    <t>Земельный налог</t>
  </si>
  <si>
    <t>2.</t>
  </si>
  <si>
    <t>2.1</t>
  </si>
  <si>
    <t>Содержание официального сайта</t>
  </si>
  <si>
    <t>2.2</t>
  </si>
  <si>
    <t>Налоги и сборы ( в т.ч. с ФОТ, налог при УСН)</t>
  </si>
  <si>
    <t>2.1.1</t>
  </si>
  <si>
    <t>1.4</t>
  </si>
  <si>
    <t>Содержание дорожно-транспортного покрытия</t>
  </si>
  <si>
    <t>I.</t>
  </si>
  <si>
    <t>II.</t>
  </si>
  <si>
    <t>Противопожарные мероприятия  на основании предписания МЧС</t>
  </si>
  <si>
    <t>1.1.</t>
  </si>
  <si>
    <t>1.2.</t>
  </si>
  <si>
    <t>Хозяйственные, административные расходы</t>
  </si>
  <si>
    <t>Вывоз ТБО</t>
  </si>
  <si>
    <t>1.1.1</t>
  </si>
  <si>
    <t>1.1.2</t>
  </si>
  <si>
    <t>1.4.1</t>
  </si>
  <si>
    <t>1.4.2</t>
  </si>
  <si>
    <t>1.4.3</t>
  </si>
  <si>
    <t>2.1.2</t>
  </si>
  <si>
    <t xml:space="preserve">Вступительный взнос*  </t>
  </si>
  <si>
    <t>Оплата труда( ФОТ), в т.ч.</t>
  </si>
  <si>
    <t xml:space="preserve">Разовое вознагражение </t>
  </si>
  <si>
    <t>1.2.1</t>
  </si>
  <si>
    <t>1.2.2</t>
  </si>
  <si>
    <t>Бух. прог. и отчетность через интернет (Астрал)</t>
  </si>
  <si>
    <t>Цена за единицу</t>
  </si>
  <si>
    <t>---</t>
  </si>
  <si>
    <t>24 шт</t>
  </si>
  <si>
    <t>4 шт</t>
  </si>
  <si>
    <t>шт</t>
  </si>
  <si>
    <t>Единица измерения</t>
  </si>
  <si>
    <t>час</t>
  </si>
  <si>
    <t>Подсыпка центральной дороги щебнем (20-40 фракция, 3 машины по 10 кубов)</t>
  </si>
  <si>
    <t>Плановые и аварийные работы по содержанию и обслуживанию  электросети</t>
  </si>
  <si>
    <t>1.3.1</t>
  </si>
  <si>
    <t>1.3.2</t>
  </si>
  <si>
    <t>1.3.3</t>
  </si>
  <si>
    <t>1.4.6</t>
  </si>
  <si>
    <t>2.1.3</t>
  </si>
  <si>
    <t>1.4.4</t>
  </si>
  <si>
    <t>1.4.5</t>
  </si>
  <si>
    <t>При наличие фонда экономии при выполнении плановых работ</t>
  </si>
  <si>
    <t>Расчистка наружней территории от поваленых деревьев</t>
  </si>
  <si>
    <t>2.1.4</t>
  </si>
  <si>
    <t>Организация системы оповещения и противопожарного щита</t>
  </si>
  <si>
    <t>Владелец участка</t>
  </si>
  <si>
    <t>Сотка</t>
  </si>
  <si>
    <t xml:space="preserve">Накопительный резервный фонд </t>
  </si>
  <si>
    <t>м</t>
  </si>
  <si>
    <t>в год</t>
  </si>
  <si>
    <t>* - при наличии решения Общего собрания</t>
  </si>
  <si>
    <t>куб</t>
  </si>
  <si>
    <t>Постоянная  часть (членские взносы)</t>
  </si>
  <si>
    <t>Плановые расходы на текущий год (целевые взносы)</t>
  </si>
  <si>
    <t>Удаление деревьев вокруг наружней территории СНТ</t>
  </si>
  <si>
    <t>Зарплата бухгалтера за 12 месяцев</t>
  </si>
  <si>
    <t xml:space="preserve">Зарплата сторожей за 12 месяцев (два сторожа) </t>
  </si>
  <si>
    <t>Зарплата инженера-электрика за 12 месяцев</t>
  </si>
  <si>
    <t>Очистка канавы вдоль территории и центральной улицы</t>
  </si>
  <si>
    <t>2.2.1</t>
  </si>
  <si>
    <t>2.2.2</t>
  </si>
  <si>
    <t xml:space="preserve">Изготовление схемы пожарной эвакуации </t>
  </si>
  <si>
    <t>Ежегодный членский взнос на основании сметы (из расчёта 733 сотки)</t>
  </si>
  <si>
    <t>Расчёт членского взноса с владельца</t>
  </si>
  <si>
    <t>Расчёт целевого взноса с владельца</t>
  </si>
  <si>
    <t xml:space="preserve">                           ИТОГО запланировано поступлений по смете на 2019 год</t>
  </si>
  <si>
    <t>ИТОГО запланировано расходов по смете на 2019 год</t>
  </si>
  <si>
    <t>20,2%</t>
  </si>
  <si>
    <t>месяц</t>
  </si>
  <si>
    <t>Комиссия банка за ведение счета в месяц (12 месяцев)</t>
  </si>
  <si>
    <t>год</t>
  </si>
  <si>
    <t>I. Поступления от взносов</t>
  </si>
  <si>
    <t>II. РАСХОДЫ</t>
  </si>
  <si>
    <r>
      <rPr>
        <b/>
        <sz val="14"/>
        <color theme="1"/>
        <rFont val="Calibri"/>
        <family val="2"/>
        <charset val="204"/>
        <scheme val="minor"/>
      </rPr>
      <t>Расчёт от площади участков</t>
    </r>
    <r>
      <rPr>
        <sz val="14"/>
        <color theme="1"/>
        <rFont val="Calibri"/>
        <family val="2"/>
        <scheme val="minor"/>
      </rPr>
      <t xml:space="preserve"> </t>
    </r>
  </si>
  <si>
    <t xml:space="preserve">Очистка дорог от снега в зимний период (ноябрь-март) </t>
  </si>
  <si>
    <t>Расчиска центральной дороги (работа трактора 6 часов)</t>
  </si>
  <si>
    <t>Освещение мест общего пользования (закупка и установка дополнительных прожекторов уличного освещения)</t>
  </si>
  <si>
    <r>
      <rPr>
        <b/>
        <sz val="18"/>
        <color indexed="8"/>
        <rFont val="Calibri"/>
        <family val="2"/>
        <charset val="204"/>
      </rPr>
      <t>Приходно-расходная смета СНТ " РЕАКТИВ"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Calibri"/>
        <family val="2"/>
        <charset val="204"/>
        <scheme val="minor"/>
      </rPr>
      <t>на 2019 год</t>
    </r>
  </si>
  <si>
    <t>Председатель Правления СНТ "Реактив"</t>
  </si>
  <si>
    <t>Секретарь собрания</t>
  </si>
  <si>
    <t xml:space="preserve">Принята Общим собранием членов                        СНТ "РЕАКТИВ"                                                   Потокол № ____________                                            от __________________ 2018г.         </t>
  </si>
  <si>
    <r>
      <rPr>
        <b/>
        <sz val="16"/>
        <color indexed="8"/>
        <rFont val="Calibri"/>
        <family val="2"/>
        <charset val="204"/>
      </rPr>
      <t xml:space="preserve">Благоустройство территории общего пользования </t>
    </r>
    <r>
      <rPr>
        <sz val="11"/>
        <color theme="1"/>
        <rFont val="Calibri"/>
        <family val="2"/>
        <scheme val="minor"/>
      </rPr>
      <t/>
    </r>
  </si>
  <si>
    <t>Вывоз ТБО в летний период (6 мес: май-октябрь ориентировочно   4 контейнера в месяц) в т.ч. санация 1 раз в год</t>
  </si>
  <si>
    <t xml:space="preserve">Вывоз мусора в весенне-осенний период (2 мес: апрель, ноябрь ориентировочно 2 контейнера в месяц) </t>
  </si>
  <si>
    <t>Устранение мелких неисправностей, профилактическая проверка и аварийный ремонт электросети СНТ, обслуживание трансформаторной подстанций, уличного освещения (в том числе закупка необходимых комплектующих)</t>
  </si>
  <si>
    <t xml:space="preserve">год </t>
  </si>
  <si>
    <t>Ежегодный членский взнос на основании сметы (из расчёта 84 владельца)</t>
  </si>
  <si>
    <t>Ежегодный целевой взнос на основании сметы (из расчёта 84 владельца)</t>
  </si>
  <si>
    <t>Таким образом, взнос за 2019г для участка, площадью 6 соток, составит округлённо 9 110 рублей.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</si>
</sst>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8"/>
      <color theme="1"/>
      <name val="Calibri"/>
      <family val="2"/>
      <scheme val="minor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8">
    <xf numFmtId="0" fontId="0" fillId="0" borderId="0" xfId="0"/>
    <xf numFmtId="49" fontId="3" fillId="0" borderId="1" xfId="0" applyNumberFormat="1" applyFont="1" applyBorder="1"/>
    <xf numFmtId="49" fontId="3" fillId="0" borderId="1" xfId="0" applyNumberFormat="1" applyFont="1" applyBorder="1" applyAlignment="1">
      <alignment vertical="center"/>
    </xf>
    <xf numFmtId="49" fontId="7" fillId="0" borderId="0" xfId="0" applyNumberFormat="1" applyFont="1" applyBorder="1" applyAlignment="1"/>
    <xf numFmtId="49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3" fontId="3" fillId="0" borderId="1" xfId="1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 wrapText="1"/>
    </xf>
    <xf numFmtId="43" fontId="7" fillId="0" borderId="0" xfId="0" applyNumberFormat="1" applyFont="1" applyBorder="1"/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/>
    <xf numFmtId="49" fontId="7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9" fontId="7" fillId="0" borderId="1" xfId="0" applyNumberFormat="1" applyFont="1" applyFill="1" applyBorder="1" applyAlignment="1">
      <alignment vertical="center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9" fontId="6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3" fontId="3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/>
    <xf numFmtId="4" fontId="10" fillId="2" borderId="1" xfId="0" applyNumberFormat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vertical="center" wrapText="1"/>
    </xf>
    <xf numFmtId="49" fontId="7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6" fillId="0" borderId="1" xfId="0" applyNumberFormat="1" applyFont="1" applyBorder="1" applyAlignment="1"/>
    <xf numFmtId="0" fontId="6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3" fillId="0" borderId="1" xfId="0" quotePrefix="1" applyNumberFormat="1" applyFont="1" applyBorder="1" applyAlignment="1">
      <alignment horizontal="center" wrapText="1"/>
    </xf>
    <xf numFmtId="4" fontId="4" fillId="0" borderId="1" xfId="0" quotePrefix="1" applyNumberFormat="1" applyFont="1" applyFill="1" applyBorder="1" applyAlignment="1">
      <alignment horizontal="center" wrapText="1"/>
    </xf>
    <xf numFmtId="0" fontId="7" fillId="0" borderId="0" xfId="0" applyFont="1" applyBorder="1" applyAlignment="1"/>
    <xf numFmtId="49" fontId="15" fillId="0" borderId="1" xfId="0" applyNumberFormat="1" applyFont="1" applyBorder="1"/>
    <xf numFmtId="0" fontId="17" fillId="0" borderId="0" xfId="0" applyFont="1" applyBorder="1"/>
    <xf numFmtId="49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wrapText="1"/>
    </xf>
    <xf numFmtId="43" fontId="5" fillId="0" borderId="1" xfId="0" applyNumberFormat="1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0" fontId="18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/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vertical="center"/>
    </xf>
    <xf numFmtId="0" fontId="19" fillId="0" borderId="0" xfId="0" applyFont="1" applyBorder="1" applyAlignment="1">
      <alignment wrapText="1"/>
    </xf>
    <xf numFmtId="49" fontId="19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K57"/>
  <sheetViews>
    <sheetView tabSelected="1" zoomScale="85" zoomScaleNormal="85" workbookViewId="0">
      <selection activeCell="E4" sqref="E4:F4"/>
    </sheetView>
  </sheetViews>
  <sheetFormatPr defaultRowHeight="18.75"/>
  <cols>
    <col min="1" max="1" width="4.7109375" style="69" customWidth="1"/>
    <col min="2" max="2" width="4" style="69" customWidth="1"/>
    <col min="3" max="3" width="7.42578125" style="69" customWidth="1"/>
    <col min="4" max="4" width="90" style="7" customWidth="1"/>
    <col min="5" max="5" width="17.5703125" style="70" customWidth="1"/>
    <col min="6" max="6" width="12.42578125" style="71" customWidth="1"/>
    <col min="7" max="7" width="18.28515625" style="7" customWidth="1"/>
    <col min="8" max="8" width="16.5703125" style="73" customWidth="1"/>
    <col min="9" max="9" width="16.85546875" style="7" customWidth="1"/>
    <col min="10" max="10" width="13.28515625" style="7" bestFit="1" customWidth="1"/>
    <col min="11" max="11" width="9.140625" style="7"/>
    <col min="12" max="16384" width="9.140625" style="6"/>
  </cols>
  <sheetData>
    <row r="1" spans="1:11" ht="32.25" customHeight="1"/>
    <row r="2" spans="1:11" ht="102.75" customHeight="1">
      <c r="A2" s="110"/>
      <c r="B2" s="110"/>
      <c r="C2" s="110"/>
      <c r="D2" s="3"/>
      <c r="E2" s="4"/>
      <c r="F2" s="5"/>
      <c r="G2" s="126" t="s">
        <v>87</v>
      </c>
      <c r="H2" s="126"/>
      <c r="I2" s="126"/>
      <c r="J2" s="6"/>
      <c r="K2" s="6"/>
    </row>
    <row r="3" spans="1:11" ht="42" customHeight="1">
      <c r="A3" s="111" t="s">
        <v>84</v>
      </c>
      <c r="B3" s="112"/>
      <c r="C3" s="112"/>
      <c r="D3" s="112"/>
      <c r="E3" s="112"/>
      <c r="F3" s="112"/>
      <c r="G3" s="112"/>
      <c r="H3" s="112"/>
      <c r="J3" s="6"/>
      <c r="K3" s="6"/>
    </row>
    <row r="4" spans="1:11" ht="90" customHeight="1">
      <c r="A4" s="8"/>
      <c r="B4" s="9"/>
      <c r="C4" s="9"/>
      <c r="D4" s="10"/>
      <c r="E4" s="127" t="s">
        <v>37</v>
      </c>
      <c r="F4" s="12" t="s">
        <v>32</v>
      </c>
      <c r="G4" s="11" t="s">
        <v>80</v>
      </c>
      <c r="H4" s="12" t="s">
        <v>70</v>
      </c>
      <c r="I4" s="13" t="s">
        <v>71</v>
      </c>
      <c r="J4" s="6"/>
      <c r="K4" s="6"/>
    </row>
    <row r="5" spans="1:11" s="87" customFormat="1" ht="21">
      <c r="A5" s="86" t="s">
        <v>13</v>
      </c>
      <c r="B5" s="113" t="s">
        <v>78</v>
      </c>
      <c r="C5" s="113"/>
      <c r="D5" s="113"/>
      <c r="E5" s="14"/>
      <c r="F5" s="15"/>
      <c r="G5" s="16" t="s">
        <v>56</v>
      </c>
      <c r="H5" s="17" t="s">
        <v>56</v>
      </c>
      <c r="I5" s="13" t="s">
        <v>56</v>
      </c>
    </row>
    <row r="6" spans="1:11" s="87" customFormat="1" ht="21" customHeight="1">
      <c r="A6" s="88" t="s">
        <v>1</v>
      </c>
      <c r="B6" s="105" t="s">
        <v>69</v>
      </c>
      <c r="C6" s="106"/>
      <c r="D6" s="107"/>
      <c r="E6" s="91" t="s">
        <v>53</v>
      </c>
      <c r="F6" s="54"/>
      <c r="G6" s="21">
        <f>G45/733</f>
        <v>922.23738062755797</v>
      </c>
      <c r="H6" s="92"/>
      <c r="I6" s="59"/>
    </row>
    <row r="7" spans="1:11" s="87" customFormat="1" ht="21" customHeight="1">
      <c r="A7" s="88" t="s">
        <v>2</v>
      </c>
      <c r="B7" s="114" t="s">
        <v>93</v>
      </c>
      <c r="C7" s="115"/>
      <c r="D7" s="116"/>
      <c r="E7" s="91" t="s">
        <v>52</v>
      </c>
      <c r="F7" s="54"/>
      <c r="G7" s="93"/>
      <c r="H7" s="24">
        <f>H45/84</f>
        <v>1255.952380952381</v>
      </c>
      <c r="I7" s="12">
        <f>I45/84</f>
        <v>2321.4285714285716</v>
      </c>
    </row>
    <row r="8" spans="1:11" s="87" customFormat="1" ht="21" customHeight="1">
      <c r="A8" s="88" t="s">
        <v>3</v>
      </c>
      <c r="B8" s="114" t="s">
        <v>94</v>
      </c>
      <c r="C8" s="115"/>
      <c r="D8" s="116"/>
      <c r="E8" s="91"/>
      <c r="F8" s="54"/>
      <c r="G8" s="93"/>
      <c r="H8" s="24"/>
      <c r="I8" s="59"/>
    </row>
    <row r="9" spans="1:11" s="87" customFormat="1" ht="21" customHeight="1">
      <c r="A9" s="88" t="s">
        <v>11</v>
      </c>
      <c r="B9" s="105" t="s">
        <v>26</v>
      </c>
      <c r="C9" s="106"/>
      <c r="D9" s="107"/>
      <c r="E9" s="58"/>
      <c r="F9" s="54"/>
      <c r="G9" s="25" t="s">
        <v>33</v>
      </c>
      <c r="H9" s="26" t="s">
        <v>33</v>
      </c>
      <c r="I9" s="59"/>
    </row>
    <row r="10" spans="1:11" ht="20.25" customHeight="1">
      <c r="A10" s="18"/>
      <c r="B10" s="27"/>
      <c r="C10" s="28"/>
      <c r="D10" s="29"/>
      <c r="E10" s="19"/>
      <c r="F10" s="20"/>
      <c r="G10" s="25"/>
      <c r="H10" s="26"/>
      <c r="I10" s="23"/>
      <c r="J10" s="6"/>
      <c r="K10" s="6"/>
    </row>
    <row r="11" spans="1:11" ht="23.25" customHeight="1">
      <c r="A11" s="1"/>
      <c r="B11" s="108" t="s">
        <v>72</v>
      </c>
      <c r="C11" s="108"/>
      <c r="D11" s="108"/>
      <c r="E11" s="13"/>
      <c r="F11" s="12"/>
      <c r="G11" s="30">
        <f>G6*733</f>
        <v>676000</v>
      </c>
      <c r="H11" s="15">
        <f>H7*84</f>
        <v>105500</v>
      </c>
      <c r="I11" s="12">
        <f>I7*84</f>
        <v>195000</v>
      </c>
      <c r="J11" s="31"/>
      <c r="K11" s="6"/>
    </row>
    <row r="12" spans="1:11" ht="18.75" customHeight="1">
      <c r="A12" s="2" t="s">
        <v>14</v>
      </c>
      <c r="B12" s="117" t="s">
        <v>79</v>
      </c>
      <c r="C12" s="118"/>
      <c r="D12" s="119"/>
      <c r="E12" s="14"/>
      <c r="F12" s="15"/>
      <c r="G12" s="14"/>
      <c r="H12" s="32"/>
      <c r="I12" s="23"/>
      <c r="J12" s="6"/>
      <c r="K12" s="6"/>
    </row>
    <row r="13" spans="1:11" ht="23.25" customHeight="1">
      <c r="A13" s="1" t="s">
        <v>0</v>
      </c>
      <c r="B13" s="109" t="s">
        <v>59</v>
      </c>
      <c r="C13" s="109"/>
      <c r="D13" s="109"/>
      <c r="E13" s="33"/>
      <c r="F13" s="34"/>
      <c r="G13" s="22"/>
      <c r="H13" s="22"/>
      <c r="I13" s="23"/>
      <c r="J13" s="6"/>
      <c r="K13" s="6"/>
    </row>
    <row r="14" spans="1:11" ht="21">
      <c r="A14" s="18"/>
      <c r="B14" s="35" t="s">
        <v>16</v>
      </c>
      <c r="C14" s="123" t="s">
        <v>19</v>
      </c>
      <c r="D14" s="123"/>
      <c r="E14" s="33"/>
      <c r="F14" s="34"/>
      <c r="G14" s="36"/>
      <c r="H14" s="34"/>
      <c r="I14" s="23"/>
      <c r="J14" s="6"/>
      <c r="K14" s="6"/>
    </row>
    <row r="15" spans="1:11" ht="44.25" customHeight="1">
      <c r="A15" s="18"/>
      <c r="B15" s="37"/>
      <c r="C15" s="38" t="s">
        <v>20</v>
      </c>
      <c r="D15" s="94" t="s">
        <v>89</v>
      </c>
      <c r="E15" s="39" t="s">
        <v>34</v>
      </c>
      <c r="F15" s="24">
        <v>5000</v>
      </c>
      <c r="G15" s="24"/>
      <c r="H15" s="40"/>
      <c r="I15" s="34">
        <f>F15*24</f>
        <v>120000</v>
      </c>
    </row>
    <row r="16" spans="1:11" ht="44.25" customHeight="1">
      <c r="A16" s="18"/>
      <c r="B16" s="37"/>
      <c r="C16" s="38" t="s">
        <v>21</v>
      </c>
      <c r="D16" s="94" t="s">
        <v>90</v>
      </c>
      <c r="E16" s="39" t="s">
        <v>35</v>
      </c>
      <c r="F16" s="24">
        <v>5000</v>
      </c>
      <c r="G16" s="24"/>
      <c r="H16" s="40"/>
      <c r="I16" s="34">
        <f>F16*4</f>
        <v>20000</v>
      </c>
    </row>
    <row r="17" spans="1:11" ht="43.5" customHeight="1">
      <c r="A17" s="18"/>
      <c r="B17" s="102" t="s">
        <v>17</v>
      </c>
      <c r="C17" s="123" t="s">
        <v>40</v>
      </c>
      <c r="D17" s="123"/>
      <c r="E17" s="33"/>
      <c r="F17" s="34"/>
      <c r="G17" s="24"/>
      <c r="H17" s="34"/>
      <c r="I17" s="41"/>
    </row>
    <row r="18" spans="1:11" ht="88.5" customHeight="1">
      <c r="A18" s="18"/>
      <c r="B18" s="37"/>
      <c r="C18" s="42" t="s">
        <v>29</v>
      </c>
      <c r="D18" s="95" t="s">
        <v>91</v>
      </c>
      <c r="E18" s="39" t="s">
        <v>36</v>
      </c>
      <c r="F18" s="43" t="s">
        <v>33</v>
      </c>
      <c r="G18" s="41"/>
      <c r="H18" s="24">
        <v>50000</v>
      </c>
      <c r="I18" s="41"/>
    </row>
    <row r="19" spans="1:11" ht="50.25" customHeight="1">
      <c r="A19" s="18"/>
      <c r="B19" s="37"/>
      <c r="C19" s="38" t="s">
        <v>30</v>
      </c>
      <c r="D19" s="95" t="s">
        <v>83</v>
      </c>
      <c r="E19" s="39" t="s">
        <v>35</v>
      </c>
      <c r="F19" s="24">
        <v>1250</v>
      </c>
      <c r="G19" s="24"/>
      <c r="H19" s="40"/>
      <c r="I19" s="34">
        <f>F19*4</f>
        <v>5000</v>
      </c>
    </row>
    <row r="20" spans="1:11" ht="30" customHeight="1">
      <c r="A20" s="18"/>
      <c r="B20" s="44" t="s">
        <v>3</v>
      </c>
      <c r="C20" s="117" t="s">
        <v>12</v>
      </c>
      <c r="D20" s="119"/>
      <c r="E20" s="14"/>
      <c r="F20" s="15"/>
      <c r="G20" s="12"/>
      <c r="H20" s="34"/>
      <c r="I20" s="41"/>
    </row>
    <row r="21" spans="1:11" s="79" customFormat="1" ht="21" customHeight="1">
      <c r="A21" s="77"/>
      <c r="B21" s="77"/>
      <c r="C21" s="45" t="s">
        <v>41</v>
      </c>
      <c r="D21" s="96" t="s">
        <v>81</v>
      </c>
      <c r="E21" s="46" t="s">
        <v>55</v>
      </c>
      <c r="F21" s="47" t="s">
        <v>33</v>
      </c>
      <c r="G21" s="48" t="s">
        <v>33</v>
      </c>
      <c r="H21" s="47" t="s">
        <v>33</v>
      </c>
      <c r="I21" s="49"/>
      <c r="J21" s="78"/>
      <c r="K21" s="78"/>
    </row>
    <row r="22" spans="1:11" ht="21" customHeight="1">
      <c r="A22" s="18"/>
      <c r="B22" s="18"/>
      <c r="C22" s="45" t="s">
        <v>42</v>
      </c>
      <c r="D22" s="96" t="s">
        <v>82</v>
      </c>
      <c r="E22" s="46" t="s">
        <v>38</v>
      </c>
      <c r="F22" s="34">
        <v>2500</v>
      </c>
      <c r="G22" s="41"/>
      <c r="H22" s="34">
        <f>F22*6</f>
        <v>15000</v>
      </c>
      <c r="I22" s="49"/>
    </row>
    <row r="23" spans="1:11" ht="46.5" customHeight="1">
      <c r="A23" s="18"/>
      <c r="B23" s="18"/>
      <c r="C23" s="45" t="s">
        <v>43</v>
      </c>
      <c r="D23" s="96" t="s">
        <v>39</v>
      </c>
      <c r="E23" s="46" t="s">
        <v>58</v>
      </c>
      <c r="F23" s="34">
        <v>1350</v>
      </c>
      <c r="G23" s="41"/>
      <c r="H23" s="34">
        <f>F23*30</f>
        <v>40500</v>
      </c>
      <c r="I23" s="49"/>
    </row>
    <row r="24" spans="1:11" ht="30.75" customHeight="1">
      <c r="A24" s="18"/>
      <c r="B24" s="50" t="s">
        <v>11</v>
      </c>
      <c r="C24" s="124" t="s">
        <v>18</v>
      </c>
      <c r="D24" s="125"/>
      <c r="E24" s="44"/>
      <c r="F24" s="51"/>
      <c r="G24" s="12"/>
      <c r="H24" s="34"/>
      <c r="I24" s="52"/>
    </row>
    <row r="25" spans="1:11" s="85" customFormat="1" ht="20.25" customHeight="1">
      <c r="A25" s="60"/>
      <c r="B25" s="60"/>
      <c r="C25" s="80" t="s">
        <v>22</v>
      </c>
      <c r="D25" s="97" t="s">
        <v>7</v>
      </c>
      <c r="E25" s="81" t="s">
        <v>36</v>
      </c>
      <c r="F25" s="82"/>
      <c r="G25" s="83" t="s">
        <v>33</v>
      </c>
      <c r="H25" s="84" t="s">
        <v>33</v>
      </c>
      <c r="I25" s="41"/>
      <c r="J25" s="7"/>
      <c r="K25" s="7"/>
    </row>
    <row r="26" spans="1:11" ht="20.25" customHeight="1">
      <c r="A26" s="18"/>
      <c r="B26" s="18"/>
      <c r="C26" s="53" t="s">
        <v>23</v>
      </c>
      <c r="D26" s="97" t="s">
        <v>27</v>
      </c>
      <c r="E26" s="46" t="s">
        <v>77</v>
      </c>
      <c r="F26" s="34"/>
      <c r="G26" s="12">
        <f>G27+G28+G29+G30</f>
        <v>537100</v>
      </c>
      <c r="H26" s="12"/>
      <c r="I26" s="41"/>
    </row>
    <row r="27" spans="1:11" ht="20.25" customHeight="1">
      <c r="A27" s="18"/>
      <c r="B27" s="18"/>
      <c r="C27" s="53"/>
      <c r="D27" s="94" t="s">
        <v>62</v>
      </c>
      <c r="E27" s="39" t="s">
        <v>92</v>
      </c>
      <c r="F27" s="24"/>
      <c r="G27" s="54">
        <v>276000</v>
      </c>
      <c r="H27" s="12"/>
      <c r="I27" s="41"/>
    </row>
    <row r="28" spans="1:11" ht="20.25" customHeight="1">
      <c r="A28" s="18"/>
      <c r="B28" s="18"/>
      <c r="C28" s="53"/>
      <c r="D28" s="94" t="s">
        <v>63</v>
      </c>
      <c r="E28" s="39" t="s">
        <v>77</v>
      </c>
      <c r="F28" s="24"/>
      <c r="G28" s="54">
        <v>168000</v>
      </c>
      <c r="H28" s="12"/>
      <c r="I28" s="41"/>
    </row>
    <row r="29" spans="1:11" ht="20.25" customHeight="1">
      <c r="A29" s="18"/>
      <c r="B29" s="18"/>
      <c r="C29" s="53"/>
      <c r="D29" s="94" t="s">
        <v>64</v>
      </c>
      <c r="E29" s="39" t="s">
        <v>77</v>
      </c>
      <c r="F29" s="24"/>
      <c r="G29" s="54">
        <v>82800</v>
      </c>
      <c r="H29" s="12"/>
      <c r="I29" s="41"/>
    </row>
    <row r="30" spans="1:11" ht="20.25" customHeight="1">
      <c r="A30" s="18"/>
      <c r="B30" s="18"/>
      <c r="C30" s="53"/>
      <c r="D30" s="94" t="s">
        <v>28</v>
      </c>
      <c r="E30" s="39" t="s">
        <v>77</v>
      </c>
      <c r="F30" s="24"/>
      <c r="G30" s="54">
        <v>10300</v>
      </c>
      <c r="H30" s="12"/>
      <c r="I30" s="41"/>
    </row>
    <row r="31" spans="1:11" ht="20.25" customHeight="1">
      <c r="A31" s="18"/>
      <c r="B31" s="18"/>
      <c r="C31" s="53" t="s">
        <v>24</v>
      </c>
      <c r="D31" s="94" t="s">
        <v>9</v>
      </c>
      <c r="E31" s="39" t="s">
        <v>77</v>
      </c>
      <c r="F31" s="55" t="s">
        <v>74</v>
      </c>
      <c r="G31" s="12">
        <v>108500</v>
      </c>
      <c r="H31" s="12"/>
      <c r="I31" s="41"/>
    </row>
    <row r="32" spans="1:11" ht="20.25" customHeight="1">
      <c r="A32" s="18"/>
      <c r="B32" s="18"/>
      <c r="C32" s="53" t="s">
        <v>46</v>
      </c>
      <c r="D32" s="94" t="s">
        <v>76</v>
      </c>
      <c r="E32" s="36" t="s">
        <v>75</v>
      </c>
      <c r="F32" s="24">
        <v>2000</v>
      </c>
      <c r="G32" s="12">
        <v>20400</v>
      </c>
      <c r="H32" s="12"/>
      <c r="I32" s="41"/>
    </row>
    <row r="33" spans="1:11" ht="20.25" customHeight="1">
      <c r="A33" s="18"/>
      <c r="B33" s="18"/>
      <c r="C33" s="53" t="s">
        <v>47</v>
      </c>
      <c r="D33" s="98" t="s">
        <v>4</v>
      </c>
      <c r="E33" s="39" t="s">
        <v>77</v>
      </c>
      <c r="F33" s="24"/>
      <c r="G33" s="24">
        <v>10000</v>
      </c>
      <c r="H33" s="24"/>
      <c r="I33" s="41"/>
    </row>
    <row r="34" spans="1:11" ht="20.25" customHeight="1">
      <c r="A34" s="18"/>
      <c r="B34" s="18"/>
      <c r="C34" s="53" t="s">
        <v>44</v>
      </c>
      <c r="D34" s="94" t="s">
        <v>31</v>
      </c>
      <c r="E34" s="39"/>
      <c r="F34" s="24"/>
      <c r="G34" s="12"/>
      <c r="H34" s="12"/>
      <c r="I34" s="41"/>
    </row>
    <row r="35" spans="1:11" ht="25.5" customHeight="1">
      <c r="A35" s="1" t="s">
        <v>5</v>
      </c>
      <c r="B35" s="122" t="s">
        <v>60</v>
      </c>
      <c r="C35" s="122"/>
      <c r="D35" s="122"/>
      <c r="E35" s="50"/>
      <c r="F35" s="56"/>
      <c r="G35" s="12"/>
      <c r="H35" s="34"/>
      <c r="I35" s="41"/>
    </row>
    <row r="36" spans="1:11" ht="21" customHeight="1">
      <c r="A36" s="18"/>
      <c r="B36" s="44" t="s">
        <v>6</v>
      </c>
      <c r="C36" s="120" t="s">
        <v>88</v>
      </c>
      <c r="D36" s="120"/>
      <c r="E36" s="57"/>
      <c r="F36" s="15"/>
      <c r="G36" s="12"/>
      <c r="H36" s="34"/>
      <c r="I36" s="41"/>
    </row>
    <row r="37" spans="1:11" ht="21" customHeight="1">
      <c r="A37" s="18"/>
      <c r="B37" s="44"/>
      <c r="C37" s="18" t="s">
        <v>10</v>
      </c>
      <c r="D37" s="90" t="s">
        <v>54</v>
      </c>
      <c r="E37" s="19"/>
      <c r="F37" s="12"/>
      <c r="G37" s="12"/>
      <c r="H37" s="40"/>
      <c r="I37" s="34">
        <v>50000</v>
      </c>
      <c r="J37" s="6"/>
      <c r="K37" s="6"/>
    </row>
    <row r="38" spans="1:11" ht="21" customHeight="1">
      <c r="A38" s="18"/>
      <c r="B38" s="44"/>
      <c r="C38" s="122" t="s">
        <v>48</v>
      </c>
      <c r="D38" s="122"/>
      <c r="E38" s="19"/>
      <c r="F38" s="12"/>
      <c r="G38" s="12"/>
      <c r="H38" s="34"/>
      <c r="I38" s="49"/>
      <c r="J38" s="6"/>
      <c r="K38" s="6"/>
    </row>
    <row r="39" spans="1:11" ht="21" customHeight="1">
      <c r="A39" s="18"/>
      <c r="B39" s="44"/>
      <c r="C39" s="18" t="s">
        <v>25</v>
      </c>
      <c r="D39" s="99" t="s">
        <v>61</v>
      </c>
      <c r="E39" s="14"/>
      <c r="F39" s="15"/>
      <c r="G39" s="12"/>
      <c r="H39" s="34"/>
      <c r="I39" s="41"/>
      <c r="J39" s="6"/>
      <c r="K39" s="6"/>
    </row>
    <row r="40" spans="1:11" ht="21" customHeight="1">
      <c r="A40" s="18"/>
      <c r="B40" s="44"/>
      <c r="C40" s="18" t="s">
        <v>45</v>
      </c>
      <c r="D40" s="89" t="s">
        <v>49</v>
      </c>
      <c r="E40" s="19"/>
      <c r="F40" s="12"/>
      <c r="G40" s="12"/>
      <c r="H40" s="34"/>
      <c r="I40" s="41"/>
      <c r="J40" s="6"/>
      <c r="K40" s="6"/>
    </row>
    <row r="41" spans="1:11" ht="21" customHeight="1">
      <c r="A41" s="18"/>
      <c r="B41" s="44"/>
      <c r="C41" s="18" t="s">
        <v>50</v>
      </c>
      <c r="D41" s="89" t="s">
        <v>65</v>
      </c>
      <c r="E41" s="19"/>
      <c r="F41" s="12"/>
      <c r="G41" s="12"/>
      <c r="H41" s="34"/>
      <c r="I41" s="41"/>
      <c r="J41" s="6"/>
      <c r="K41" s="6"/>
    </row>
    <row r="42" spans="1:11" ht="21" customHeight="1">
      <c r="A42" s="18"/>
      <c r="B42" s="44" t="s">
        <v>8</v>
      </c>
      <c r="C42" s="121" t="s">
        <v>15</v>
      </c>
      <c r="D42" s="121"/>
      <c r="E42" s="13"/>
      <c r="F42" s="12"/>
      <c r="G42" s="12"/>
      <c r="H42" s="34"/>
      <c r="I42" s="41"/>
      <c r="J42" s="6"/>
      <c r="K42" s="6"/>
    </row>
    <row r="43" spans="1:11" ht="21" customHeight="1">
      <c r="A43" s="18"/>
      <c r="B43" s="44"/>
      <c r="C43" s="60" t="s">
        <v>66</v>
      </c>
      <c r="D43" s="100" t="s">
        <v>51</v>
      </c>
      <c r="E43" s="19"/>
      <c r="F43" s="12"/>
      <c r="G43" s="34"/>
      <c r="H43" s="34"/>
      <c r="I43" s="41"/>
      <c r="J43" s="6"/>
      <c r="K43" s="6"/>
    </row>
    <row r="44" spans="1:11" ht="21" customHeight="1">
      <c r="A44" s="18"/>
      <c r="B44" s="44"/>
      <c r="C44" s="18" t="s">
        <v>67</v>
      </c>
      <c r="D44" s="89" t="s">
        <v>68</v>
      </c>
      <c r="E44" s="13"/>
      <c r="F44" s="12"/>
      <c r="G44" s="61"/>
      <c r="H44" s="34"/>
      <c r="I44" s="23"/>
      <c r="J44" s="6"/>
      <c r="K44" s="6"/>
    </row>
    <row r="45" spans="1:11" ht="25.5" customHeight="1">
      <c r="A45" s="62"/>
      <c r="B45" s="63"/>
      <c r="C45" s="64"/>
      <c r="D45" s="101" t="s">
        <v>73</v>
      </c>
      <c r="E45" s="65">
        <f>G45+H45+I45</f>
        <v>976500</v>
      </c>
      <c r="F45" s="65"/>
      <c r="G45" s="66">
        <f>SUM(G27:G44)</f>
        <v>676000</v>
      </c>
      <c r="H45" s="67">
        <f>SUM(H15:H44)</f>
        <v>105500</v>
      </c>
      <c r="I45" s="68">
        <f>SUM(I15:I44)</f>
        <v>195000</v>
      </c>
      <c r="J45" s="6"/>
      <c r="K45" s="6"/>
    </row>
    <row r="46" spans="1:11" ht="23.25">
      <c r="D46" s="103"/>
      <c r="G46" s="72"/>
      <c r="K46" s="6"/>
    </row>
    <row r="47" spans="1:11" ht="23.25">
      <c r="D47" s="103" t="s">
        <v>57</v>
      </c>
      <c r="K47" s="6"/>
    </row>
    <row r="48" spans="1:11" ht="21" customHeight="1">
      <c r="D48" s="103"/>
      <c r="K48" s="6"/>
    </row>
    <row r="49" spans="2:11" ht="33" customHeight="1">
      <c r="B49" s="104" t="s">
        <v>95</v>
      </c>
      <c r="C49" s="104"/>
      <c r="D49" s="104"/>
      <c r="E49" s="104"/>
      <c r="F49" s="104"/>
      <c r="G49" s="104"/>
      <c r="H49" s="104"/>
      <c r="I49" s="104"/>
      <c r="K49" s="6"/>
    </row>
    <row r="50" spans="2:11" ht="32.25" customHeight="1">
      <c r="D50" s="103"/>
      <c r="K50" s="6"/>
    </row>
    <row r="51" spans="2:11" ht="23.25">
      <c r="D51" s="103" t="s">
        <v>85</v>
      </c>
      <c r="K51" s="6"/>
    </row>
    <row r="52" spans="2:11" ht="23.25">
      <c r="D52" s="103"/>
      <c r="K52" s="6"/>
    </row>
    <row r="53" spans="2:11" ht="23.25">
      <c r="D53" s="103" t="s">
        <v>86</v>
      </c>
      <c r="K53" s="6"/>
    </row>
    <row r="54" spans="2:11">
      <c r="K54" s="6"/>
    </row>
    <row r="55" spans="2:11">
      <c r="K55" s="6"/>
    </row>
    <row r="56" spans="2:11">
      <c r="D56" s="69"/>
      <c r="E56" s="4"/>
      <c r="F56" s="5"/>
      <c r="G56" s="69"/>
      <c r="K56" s="6"/>
    </row>
    <row r="57" spans="2:11">
      <c r="C57" s="74"/>
      <c r="D57" s="74"/>
      <c r="E57" s="75"/>
      <c r="F57" s="76"/>
      <c r="K57" s="6"/>
    </row>
  </sheetData>
  <mergeCells count="20">
    <mergeCell ref="C17:D17"/>
    <mergeCell ref="C20:D20"/>
    <mergeCell ref="C24:D24"/>
    <mergeCell ref="B35:D35"/>
    <mergeCell ref="B49:I49"/>
    <mergeCell ref="B6:D6"/>
    <mergeCell ref="B11:D11"/>
    <mergeCell ref="B13:D13"/>
    <mergeCell ref="A2:C2"/>
    <mergeCell ref="A3:H3"/>
    <mergeCell ref="B5:D5"/>
    <mergeCell ref="B7:D7"/>
    <mergeCell ref="B8:D8"/>
    <mergeCell ref="B9:D9"/>
    <mergeCell ref="G2:I2"/>
    <mergeCell ref="B12:D12"/>
    <mergeCell ref="C36:D36"/>
    <mergeCell ref="C42:D42"/>
    <mergeCell ref="C38:D38"/>
    <mergeCell ref="C14:D14"/>
  </mergeCells>
  <phoneticPr fontId="1" type="noConversion"/>
  <pageMargins left="0.39370078740157483" right="0.39370078740157483" top="0.19685039370078741" bottom="0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2018-07-25T06:53:25Z</dcterms:modified>
</cp:coreProperties>
</file>