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600" windowHeight="9240"/>
  </bookViews>
  <sheets>
    <sheet name="итоговый" sheetId="2" r:id="rId1"/>
  </sheets>
  <calcPr calcId="125725" refMode="R1C1"/>
</workbook>
</file>

<file path=xl/calcChain.xml><?xml version="1.0" encoding="utf-8"?>
<calcChain xmlns="http://schemas.openxmlformats.org/spreadsheetml/2006/main">
  <c r="F6" i="2"/>
  <c r="F46"/>
  <c r="G46"/>
  <c r="G9" s="1"/>
  <c r="G6" s="1"/>
  <c r="H46"/>
  <c r="H9" s="1"/>
  <c r="H7" s="1"/>
  <c r="G14"/>
  <c r="G15"/>
  <c r="G13"/>
  <c r="G26"/>
  <c r="F9"/>
</calcChain>
</file>

<file path=xl/sharedStrings.xml><?xml version="1.0" encoding="utf-8"?>
<sst xmlns="http://schemas.openxmlformats.org/spreadsheetml/2006/main" count="111" uniqueCount="100">
  <si>
    <t>1.</t>
  </si>
  <si>
    <t>1.1</t>
  </si>
  <si>
    <t>1.2</t>
  </si>
  <si>
    <t>1.3</t>
  </si>
  <si>
    <t>2.</t>
  </si>
  <si>
    <t>2.1</t>
  </si>
  <si>
    <t>Содержание официального сайта</t>
  </si>
  <si>
    <t>2.2</t>
  </si>
  <si>
    <t>2.1.1</t>
  </si>
  <si>
    <t>1.4</t>
  </si>
  <si>
    <t>Содержание дорожно-транспортного покрытия</t>
  </si>
  <si>
    <t>I.</t>
  </si>
  <si>
    <t>II.</t>
  </si>
  <si>
    <t>Противопожарные мероприятия  на основании предписания МЧС</t>
  </si>
  <si>
    <t>1.1.</t>
  </si>
  <si>
    <t>1.2.</t>
  </si>
  <si>
    <t>Хозяйственные, административные расходы</t>
  </si>
  <si>
    <t>Вывоз ТБО</t>
  </si>
  <si>
    <t>1.1.1</t>
  </si>
  <si>
    <t>1.1.2</t>
  </si>
  <si>
    <t>1.4.1</t>
  </si>
  <si>
    <t>1.4.2</t>
  </si>
  <si>
    <t>1.4.3</t>
  </si>
  <si>
    <t>2.1.2</t>
  </si>
  <si>
    <t>1.2.1</t>
  </si>
  <si>
    <t>Бух. прог. и отчетность через интернет (Астрал)</t>
  </si>
  <si>
    <t>---</t>
  </si>
  <si>
    <t>шт</t>
  </si>
  <si>
    <t>Плановые и аварийные работы по содержанию и обслуживанию  электросети</t>
  </si>
  <si>
    <t>1.3.1</t>
  </si>
  <si>
    <t>1.3.2</t>
  </si>
  <si>
    <t>1.3.3</t>
  </si>
  <si>
    <t>1.4.6</t>
  </si>
  <si>
    <t>2.1.3</t>
  </si>
  <si>
    <t>1.4.4</t>
  </si>
  <si>
    <t>1.4.5</t>
  </si>
  <si>
    <t>2.1.4</t>
  </si>
  <si>
    <t>Организация системы оповещения и противопожарного щита</t>
  </si>
  <si>
    <t>Сотка</t>
  </si>
  <si>
    <t xml:space="preserve">Накопительный резервный фонд </t>
  </si>
  <si>
    <t>в год</t>
  </si>
  <si>
    <t>* - при наличии решения Общего собрания</t>
  </si>
  <si>
    <t>Постоянная  часть (членские взносы)</t>
  </si>
  <si>
    <t>Плановые расходы на текущий год (целевые взносы)</t>
  </si>
  <si>
    <t>2.2.1</t>
  </si>
  <si>
    <t>2.2.2</t>
  </si>
  <si>
    <t xml:space="preserve">Изготовление схемы пожарной эвакуации </t>
  </si>
  <si>
    <t>Ежегодный членский взнос на основании сметы (из расчёта 733 сотки)</t>
  </si>
  <si>
    <t>год</t>
  </si>
  <si>
    <t>I. Поступления от взносов</t>
  </si>
  <si>
    <t>II. РАСХОДЫ</t>
  </si>
  <si>
    <t xml:space="preserve">Очистка дорог от снега в зимний период (ноябрь-март) </t>
  </si>
  <si>
    <r>
      <rPr>
        <b/>
        <sz val="16"/>
        <color indexed="8"/>
        <rFont val="Calibri"/>
        <family val="2"/>
        <charset val="204"/>
      </rPr>
      <t xml:space="preserve">Благоустройство территории общего пользования </t>
    </r>
    <r>
      <rPr>
        <sz val="11"/>
        <color theme="1"/>
        <rFont val="Calibri"/>
        <family val="2"/>
        <scheme val="minor"/>
      </rPr>
      <t/>
    </r>
  </si>
  <si>
    <t>Устранение мелких неисправностей, профилактическая проверка и аварийный ремонт электросети СНТ, обслуживание трансформаторной подстанций, уличного освещения (в том числе закупка необходимых комплектующих)</t>
  </si>
  <si>
    <t xml:space="preserve">                           ИТОГО запланировано поступлений по смете на 2020 год</t>
  </si>
  <si>
    <t>ИТОГО запланировано расходов по смете на 2020 год</t>
  </si>
  <si>
    <t>Оплата труда( ФОТ), в т.ч:</t>
  </si>
  <si>
    <t>2.1.5</t>
  </si>
  <si>
    <t>Ежегодный целевой взнос на основании сметы (из расчёта 86 владельцев - 82 члена СНТ и 4 индивидуальных пользователя)</t>
  </si>
  <si>
    <t>1.2.2</t>
  </si>
  <si>
    <t>Участок</t>
  </si>
  <si>
    <t>1.1.3</t>
  </si>
  <si>
    <r>
      <t>Аренда контейнера (</t>
    </r>
    <r>
      <rPr>
        <b/>
        <sz val="16"/>
        <color theme="1"/>
        <rFont val="Calibri"/>
        <family val="2"/>
        <charset val="204"/>
        <scheme val="minor"/>
      </rPr>
      <t>2 350р</t>
    </r>
    <r>
      <rPr>
        <sz val="16"/>
        <color theme="1"/>
        <rFont val="Calibri"/>
        <family val="2"/>
        <charset val="204"/>
        <scheme val="minor"/>
      </rPr>
      <t xml:space="preserve"> в месяц).</t>
    </r>
  </si>
  <si>
    <t>Налоги и сборы ( в т.ч. с ФОТ, налог при УСН) (30,2%)</t>
  </si>
  <si>
    <t>12 мес.</t>
  </si>
  <si>
    <t>Проведение межевание границ общего пользования</t>
  </si>
  <si>
    <t xml:space="preserve">Расчёт членского взноса от площади </t>
  </si>
  <si>
    <t>Фикс.</t>
  </si>
  <si>
    <t>Единицы измерения</t>
  </si>
  <si>
    <t>500 руб.</t>
  </si>
  <si>
    <t xml:space="preserve">Вывоз мусора в весенне-осенний период (2 мес: апрель, ноябрь ориентировочно 16 кб/м в месяц) </t>
  </si>
  <si>
    <t>мес.</t>
  </si>
  <si>
    <t xml:space="preserve">шт </t>
  </si>
  <si>
    <t>1.3.4</t>
  </si>
  <si>
    <t>Налог на земли общего пользования</t>
  </si>
  <si>
    <t>ПРОЕКТ</t>
  </si>
  <si>
    <t>Освещение мест общего пользования (закупка и установка дополнительных прожекторов уличного освещения - 4 шт)</t>
  </si>
  <si>
    <t>Установка бытовки</t>
  </si>
  <si>
    <t>Расчёт целевого взноса с участка</t>
  </si>
  <si>
    <t>Расчёт членского взноса с участка</t>
  </si>
  <si>
    <t>Специальный фонд на общие расходы электроэнергии, связанные с потерями при работе трансформатора, уличного освещения мест обещго пользования, водонасосной станции, автоматических въездных ворот, камер наружнего видеонаблюдения и т.д. (5 000 кВт)</t>
  </si>
  <si>
    <t>руб/кВт</t>
  </si>
  <si>
    <r>
      <rPr>
        <b/>
        <sz val="18"/>
        <color indexed="8"/>
        <rFont val="Calibri"/>
        <family val="2"/>
        <charset val="204"/>
      </rPr>
      <t>Приходно-расходная смета СНТ " РЕАКТИВ"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Calibri"/>
        <family val="2"/>
        <charset val="204"/>
        <scheme val="minor"/>
      </rPr>
      <t>на 2022 год</t>
    </r>
  </si>
  <si>
    <t>Не срывать</t>
  </si>
  <si>
    <t>Если кому-то ОЧЕНЕЬ нужен бумажный экземпляр, обратитесь либо ко мне, либо к Галине Анатольевне! СПАСИБО!</t>
  </si>
  <si>
    <t>Вступительный взнос (при наличии решения Общего собрания)</t>
  </si>
  <si>
    <t>Установка забора (20 метров)</t>
  </si>
  <si>
    <t>Вывоз ТБО в летний период (6 мес: май-октябрь ориентировочно                32 кб/м в месяц) в т.ч. санация 1 раз в год по необходимости</t>
  </si>
  <si>
    <t>Подсыпка песком 10 кб/м</t>
  </si>
  <si>
    <t>1 500 р/куб</t>
  </si>
  <si>
    <t>Центральная улица. Работа трактора (14 часов)</t>
  </si>
  <si>
    <r>
      <t>Подсыпка  щебнем (20-40 фракция, 3 машины по 10 куб.м</t>
    </r>
    <r>
      <rPr>
        <sz val="16"/>
        <color indexed="8"/>
        <rFont val="Calibri"/>
        <family val="2"/>
        <charset val="204"/>
      </rPr>
      <t>)</t>
    </r>
  </si>
  <si>
    <t>500 р/куб</t>
  </si>
  <si>
    <t>2 500 р/час</t>
  </si>
  <si>
    <t>Комиссия банка за ведение счета</t>
  </si>
  <si>
    <t>Зарплата Председателя (месяц)</t>
  </si>
  <si>
    <t>Зарплата бухгалтера (месяц)</t>
  </si>
  <si>
    <t xml:space="preserve">Зарплата сторожей за год (два сторожа в месяц) </t>
  </si>
  <si>
    <t>Зарплата инженера-электрика (месяц)</t>
  </si>
  <si>
    <t>Разовое вознагражение (год)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</si>
</sst>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1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i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7">
    <xf numFmtId="0" fontId="0" fillId="0" borderId="0" xfId="0"/>
    <xf numFmtId="49" fontId="3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/>
    <xf numFmtId="43" fontId="3" fillId="0" borderId="1" xfId="1" quotePrefix="1" applyFont="1" applyBorder="1" applyAlignment="1">
      <alignment horizontal="center" vertical="center" wrapText="1"/>
    </xf>
    <xf numFmtId="43" fontId="7" fillId="0" borderId="0" xfId="0" applyNumberFormat="1" applyFont="1" applyBorder="1"/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49" fontId="7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/>
    <xf numFmtId="49" fontId="7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/>
    <xf numFmtId="49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6" fillId="0" borderId="1" xfId="0" applyNumberFormat="1" applyFont="1" applyBorder="1" applyAlignment="1"/>
    <xf numFmtId="0" fontId="7" fillId="0" borderId="0" xfId="0" applyFont="1" applyBorder="1" applyAlignment="1"/>
    <xf numFmtId="49" fontId="14" fillId="0" borderId="1" xfId="0" applyNumberFormat="1" applyFont="1" applyBorder="1"/>
    <xf numFmtId="0" fontId="16" fillId="0" borderId="0" xfId="0" applyFont="1" applyBorder="1"/>
    <xf numFmtId="49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/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/>
    <xf numFmtId="49" fontId="3" fillId="0" borderId="4" xfId="0" applyNumberFormat="1" applyFont="1" applyFill="1" applyBorder="1"/>
    <xf numFmtId="49" fontId="7" fillId="0" borderId="2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/>
    <xf numFmtId="0" fontId="2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J56"/>
  <sheetViews>
    <sheetView tabSelected="1" topLeftCell="A7" zoomScale="70" zoomScaleNormal="70" workbookViewId="0">
      <selection activeCell="K6" sqref="K6"/>
    </sheetView>
  </sheetViews>
  <sheetFormatPr defaultRowHeight="21"/>
  <cols>
    <col min="1" max="1" width="4.7109375" style="22" customWidth="1"/>
    <col min="2" max="2" width="4" style="22" customWidth="1"/>
    <col min="3" max="3" width="7.42578125" style="22" customWidth="1"/>
    <col min="4" max="4" width="93" style="4" customWidth="1"/>
    <col min="5" max="5" width="16.140625" style="44" customWidth="1"/>
    <col min="6" max="6" width="14.85546875" style="85" customWidth="1"/>
    <col min="7" max="7" width="20.140625" style="88" customWidth="1"/>
    <col min="8" max="8" width="17.28515625" style="74" customWidth="1"/>
    <col min="9" max="9" width="13.28515625" style="4" bestFit="1" customWidth="1"/>
    <col min="10" max="10" width="14.28515625" style="4" bestFit="1" customWidth="1"/>
    <col min="11" max="16384" width="9.140625" style="3"/>
  </cols>
  <sheetData>
    <row r="1" spans="1:10" ht="21.75" thickBot="1"/>
    <row r="2" spans="1:10" ht="88.5" customHeight="1" thickBot="1">
      <c r="A2" s="116" t="s">
        <v>75</v>
      </c>
      <c r="B2" s="117"/>
      <c r="C2" s="117"/>
      <c r="D2" s="118"/>
      <c r="E2" s="113" t="s">
        <v>83</v>
      </c>
      <c r="F2" s="114"/>
      <c r="G2" s="114"/>
      <c r="H2" s="115"/>
      <c r="I2" s="3"/>
      <c r="J2" s="3"/>
    </row>
    <row r="3" spans="1:10" ht="42" customHeight="1">
      <c r="A3" s="102" t="s">
        <v>82</v>
      </c>
      <c r="B3" s="103"/>
      <c r="C3" s="103"/>
      <c r="D3" s="103"/>
      <c r="E3" s="103"/>
      <c r="F3" s="103"/>
      <c r="G3" s="103"/>
      <c r="I3" s="3"/>
      <c r="J3" s="3"/>
    </row>
    <row r="4" spans="1:10" ht="85.5" customHeight="1">
      <c r="A4" s="119" t="s">
        <v>84</v>
      </c>
      <c r="B4" s="120"/>
      <c r="C4" s="120"/>
      <c r="D4" s="121"/>
      <c r="E4" s="46" t="s">
        <v>68</v>
      </c>
      <c r="F4" s="18" t="s">
        <v>79</v>
      </c>
      <c r="G4" s="56" t="s">
        <v>66</v>
      </c>
      <c r="H4" s="18" t="s">
        <v>78</v>
      </c>
      <c r="I4" s="3"/>
      <c r="J4" s="101"/>
    </row>
    <row r="5" spans="1:10" s="31" customFormat="1" ht="26.25" customHeight="1">
      <c r="A5" s="30" t="s">
        <v>11</v>
      </c>
      <c r="B5" s="104" t="s">
        <v>49</v>
      </c>
      <c r="C5" s="105"/>
      <c r="D5" s="106"/>
      <c r="E5" s="47"/>
      <c r="F5" s="64" t="s">
        <v>67</v>
      </c>
      <c r="G5" s="5" t="s">
        <v>40</v>
      </c>
      <c r="H5" s="18" t="s">
        <v>40</v>
      </c>
    </row>
    <row r="6" spans="1:10" s="31" customFormat="1" ht="31.5" customHeight="1">
      <c r="A6" s="32" t="s">
        <v>1</v>
      </c>
      <c r="B6" s="110" t="s">
        <v>47</v>
      </c>
      <c r="C6" s="111"/>
      <c r="D6" s="112"/>
      <c r="E6" s="48" t="s">
        <v>38</v>
      </c>
      <c r="F6" s="53">
        <f>F9/86</f>
        <v>250</v>
      </c>
      <c r="G6" s="53">
        <f>G9/733</f>
        <v>1400.3410641200546</v>
      </c>
      <c r="H6" s="54"/>
    </row>
    <row r="7" spans="1:10" s="31" customFormat="1" ht="42" customHeight="1">
      <c r="A7" s="32" t="s">
        <v>2</v>
      </c>
      <c r="B7" s="107" t="s">
        <v>58</v>
      </c>
      <c r="C7" s="108"/>
      <c r="D7" s="109"/>
      <c r="E7" s="48" t="s">
        <v>60</v>
      </c>
      <c r="F7" s="53"/>
      <c r="G7" s="69"/>
      <c r="H7" s="53">
        <f>H9/86</f>
        <v>3000</v>
      </c>
    </row>
    <row r="8" spans="1:10" ht="20.25" customHeight="1">
      <c r="A8" s="6" t="s">
        <v>3</v>
      </c>
      <c r="B8" s="110" t="s">
        <v>85</v>
      </c>
      <c r="C8" s="111"/>
      <c r="D8" s="112"/>
      <c r="E8" s="48"/>
      <c r="F8" s="77"/>
      <c r="G8" s="7"/>
      <c r="H8" s="75"/>
      <c r="I8" s="3"/>
      <c r="J8" s="3"/>
    </row>
    <row r="9" spans="1:10" ht="21" customHeight="1">
      <c r="A9" s="1"/>
      <c r="B9" s="122" t="s">
        <v>54</v>
      </c>
      <c r="C9" s="122"/>
      <c r="D9" s="122"/>
      <c r="E9" s="52"/>
      <c r="F9" s="18">
        <f>F46+0</f>
        <v>21500</v>
      </c>
      <c r="G9" s="18">
        <f>G46+0</f>
        <v>1026450</v>
      </c>
      <c r="H9" s="18">
        <f>H46+0</f>
        <v>258000</v>
      </c>
      <c r="I9" s="8"/>
      <c r="J9" s="3"/>
    </row>
    <row r="10" spans="1:10" ht="21" customHeight="1">
      <c r="A10" s="2" t="s">
        <v>12</v>
      </c>
      <c r="B10" s="104" t="s">
        <v>50</v>
      </c>
      <c r="C10" s="105"/>
      <c r="D10" s="106"/>
      <c r="E10" s="47"/>
      <c r="F10" s="64"/>
      <c r="G10" s="64"/>
      <c r="H10" s="75"/>
      <c r="I10" s="3"/>
      <c r="J10" s="3"/>
    </row>
    <row r="11" spans="1:10" ht="35.25" customHeight="1">
      <c r="A11" s="1" t="s">
        <v>0</v>
      </c>
      <c r="B11" s="123" t="s">
        <v>42</v>
      </c>
      <c r="C11" s="124"/>
      <c r="D11" s="125"/>
      <c r="E11" s="49"/>
      <c r="F11" s="68"/>
      <c r="G11" s="65"/>
      <c r="H11" s="75"/>
      <c r="I11" s="3"/>
      <c r="J11" s="3"/>
    </row>
    <row r="12" spans="1:10">
      <c r="A12" s="6"/>
      <c r="B12" s="9" t="s">
        <v>14</v>
      </c>
      <c r="C12" s="126" t="s">
        <v>17</v>
      </c>
      <c r="D12" s="126"/>
      <c r="E12" s="49"/>
      <c r="F12" s="68"/>
      <c r="G12" s="65"/>
      <c r="H12" s="75"/>
      <c r="I12" s="3"/>
      <c r="J12" s="3"/>
    </row>
    <row r="13" spans="1:10" ht="44.25" customHeight="1">
      <c r="A13" s="6"/>
      <c r="B13" s="10"/>
      <c r="C13" s="11" t="s">
        <v>18</v>
      </c>
      <c r="D13" s="36" t="s">
        <v>87</v>
      </c>
      <c r="E13" s="62" t="s">
        <v>69</v>
      </c>
      <c r="F13" s="66"/>
      <c r="G13" s="66">
        <f>500*32*6</f>
        <v>96000</v>
      </c>
      <c r="H13" s="68"/>
    </row>
    <row r="14" spans="1:10" ht="44.25" customHeight="1">
      <c r="A14" s="6"/>
      <c r="B14" s="10"/>
      <c r="C14" s="11" t="s">
        <v>19</v>
      </c>
      <c r="D14" s="35" t="s">
        <v>70</v>
      </c>
      <c r="E14" s="62" t="s">
        <v>69</v>
      </c>
      <c r="F14" s="66"/>
      <c r="G14" s="66">
        <f>500*16*2</f>
        <v>16000</v>
      </c>
      <c r="H14" s="68"/>
    </row>
    <row r="15" spans="1:10" ht="21.75" customHeight="1">
      <c r="A15" s="57"/>
      <c r="B15" s="58"/>
      <c r="C15" s="11" t="s">
        <v>61</v>
      </c>
      <c r="D15" s="36" t="s">
        <v>62</v>
      </c>
      <c r="E15" s="50" t="s">
        <v>64</v>
      </c>
      <c r="F15" s="66"/>
      <c r="G15" s="66">
        <f>12*2350</f>
        <v>28200</v>
      </c>
      <c r="H15" s="68"/>
    </row>
    <row r="16" spans="1:10" ht="43.5" customHeight="1">
      <c r="A16" s="129" t="s">
        <v>15</v>
      </c>
      <c r="B16" s="130"/>
      <c r="C16" s="126" t="s">
        <v>28</v>
      </c>
      <c r="D16" s="126"/>
      <c r="E16" s="49"/>
      <c r="F16" s="68"/>
      <c r="G16" s="66"/>
      <c r="H16" s="72"/>
    </row>
    <row r="17" spans="1:10" ht="88.5" customHeight="1">
      <c r="A17" s="6"/>
      <c r="B17" s="10"/>
      <c r="C17" s="12" t="s">
        <v>24</v>
      </c>
      <c r="D17" s="36" t="s">
        <v>53</v>
      </c>
      <c r="E17" s="90" t="s">
        <v>27</v>
      </c>
      <c r="F17" s="80"/>
      <c r="G17" s="66">
        <v>50000</v>
      </c>
      <c r="H17" s="72"/>
    </row>
    <row r="18" spans="1:10" ht="88.5" customHeight="1">
      <c r="A18" s="57"/>
      <c r="B18" s="58"/>
      <c r="C18" s="59" t="s">
        <v>59</v>
      </c>
      <c r="D18" s="36" t="s">
        <v>80</v>
      </c>
      <c r="E18" s="97" t="s">
        <v>81</v>
      </c>
      <c r="F18" s="80">
        <v>21500</v>
      </c>
      <c r="G18" s="66"/>
      <c r="H18" s="72"/>
    </row>
    <row r="19" spans="1:10" ht="27" customHeight="1">
      <c r="A19" s="131" t="s">
        <v>3</v>
      </c>
      <c r="B19" s="132"/>
      <c r="C19" s="104" t="s">
        <v>10</v>
      </c>
      <c r="D19" s="106"/>
      <c r="E19" s="60"/>
      <c r="F19" s="64"/>
      <c r="G19" s="18"/>
      <c r="H19" s="72"/>
    </row>
    <row r="20" spans="1:10" s="27" customFormat="1" ht="21" customHeight="1">
      <c r="A20" s="25"/>
      <c r="B20" s="25"/>
      <c r="C20" s="14" t="s">
        <v>29</v>
      </c>
      <c r="D20" s="37" t="s">
        <v>51</v>
      </c>
      <c r="E20" s="91" t="s">
        <v>71</v>
      </c>
      <c r="F20" s="81"/>
      <c r="G20" s="67" t="s">
        <v>26</v>
      </c>
      <c r="H20" s="63"/>
      <c r="I20" s="26"/>
      <c r="J20" s="26"/>
    </row>
    <row r="21" spans="1:10" ht="21" customHeight="1">
      <c r="A21" s="6"/>
      <c r="B21" s="6"/>
      <c r="C21" s="14" t="s">
        <v>30</v>
      </c>
      <c r="D21" s="37" t="s">
        <v>90</v>
      </c>
      <c r="E21" s="91" t="s">
        <v>93</v>
      </c>
      <c r="F21" s="68"/>
      <c r="G21" s="68">
        <v>35000</v>
      </c>
      <c r="H21" s="63"/>
    </row>
    <row r="22" spans="1:10" ht="21" customHeight="1">
      <c r="A22" s="6"/>
      <c r="B22" s="6"/>
      <c r="C22" s="14" t="s">
        <v>31</v>
      </c>
      <c r="D22" s="37" t="s">
        <v>88</v>
      </c>
      <c r="E22" s="92" t="s">
        <v>92</v>
      </c>
      <c r="F22" s="68"/>
      <c r="G22" s="68">
        <v>5000</v>
      </c>
      <c r="H22" s="63"/>
    </row>
    <row r="23" spans="1:10" ht="24" customHeight="1">
      <c r="A23" s="6"/>
      <c r="B23" s="6"/>
      <c r="C23" s="14" t="s">
        <v>73</v>
      </c>
      <c r="D23" s="37" t="s">
        <v>91</v>
      </c>
      <c r="E23" s="93" t="s">
        <v>89</v>
      </c>
      <c r="F23" s="68"/>
      <c r="G23" s="18">
        <v>45000</v>
      </c>
      <c r="H23" s="63"/>
    </row>
    <row r="24" spans="1:10" ht="24" customHeight="1">
      <c r="A24" s="6"/>
      <c r="B24" s="15" t="s">
        <v>9</v>
      </c>
      <c r="C24" s="133" t="s">
        <v>16</v>
      </c>
      <c r="D24" s="134"/>
      <c r="E24" s="94"/>
      <c r="F24" s="82"/>
      <c r="G24" s="18"/>
      <c r="H24" s="76"/>
    </row>
    <row r="25" spans="1:10" s="29" customFormat="1" ht="20.25" customHeight="1">
      <c r="A25" s="17"/>
      <c r="B25" s="17"/>
      <c r="C25" s="28" t="s">
        <v>20</v>
      </c>
      <c r="D25" s="38" t="s">
        <v>6</v>
      </c>
      <c r="E25" s="95" t="s">
        <v>27</v>
      </c>
      <c r="F25" s="73"/>
      <c r="G25" s="67" t="s">
        <v>26</v>
      </c>
      <c r="H25" s="72"/>
      <c r="I25" s="4"/>
      <c r="J25" s="4"/>
    </row>
    <row r="26" spans="1:10" ht="20.25" customHeight="1">
      <c r="A26" s="6"/>
      <c r="B26" s="6"/>
      <c r="C26" s="16" t="s">
        <v>21</v>
      </c>
      <c r="D26" s="38" t="s">
        <v>56</v>
      </c>
      <c r="E26" s="91" t="s">
        <v>48</v>
      </c>
      <c r="F26" s="68"/>
      <c r="G26" s="18">
        <f>+G27+G28+G29+G30+G31</f>
        <v>535900</v>
      </c>
      <c r="H26" s="72"/>
    </row>
    <row r="27" spans="1:10" ht="20.25" customHeight="1">
      <c r="A27" s="6"/>
      <c r="B27" s="6"/>
      <c r="C27" s="16"/>
      <c r="D27" s="38" t="s">
        <v>95</v>
      </c>
      <c r="E27" s="96">
        <v>12000</v>
      </c>
      <c r="F27" s="68"/>
      <c r="G27" s="69">
        <v>165600</v>
      </c>
      <c r="H27" s="72"/>
    </row>
    <row r="28" spans="1:10" ht="20.25" customHeight="1">
      <c r="A28" s="6"/>
      <c r="B28" s="6"/>
      <c r="C28" s="16"/>
      <c r="D28" s="35" t="s">
        <v>96</v>
      </c>
      <c r="E28" s="96">
        <v>8000</v>
      </c>
      <c r="F28" s="66"/>
      <c r="G28" s="69">
        <v>110400</v>
      </c>
      <c r="H28" s="72"/>
    </row>
    <row r="29" spans="1:10" ht="20.25" customHeight="1">
      <c r="A29" s="6"/>
      <c r="B29" s="6"/>
      <c r="C29" s="16"/>
      <c r="D29" s="35" t="s">
        <v>97</v>
      </c>
      <c r="E29" s="96">
        <v>12000</v>
      </c>
      <c r="F29" s="66"/>
      <c r="G29" s="69">
        <v>165600</v>
      </c>
      <c r="H29" s="72"/>
    </row>
    <row r="30" spans="1:10" ht="20.25" customHeight="1">
      <c r="A30" s="6"/>
      <c r="B30" s="6"/>
      <c r="C30" s="16"/>
      <c r="D30" s="35" t="s">
        <v>98</v>
      </c>
      <c r="E30" s="96">
        <v>6000</v>
      </c>
      <c r="F30" s="66"/>
      <c r="G30" s="69">
        <v>82800</v>
      </c>
      <c r="H30" s="72"/>
    </row>
    <row r="31" spans="1:10" ht="20.25" customHeight="1">
      <c r="A31" s="6"/>
      <c r="B31" s="6"/>
      <c r="C31" s="16"/>
      <c r="D31" s="35" t="s">
        <v>99</v>
      </c>
      <c r="E31" s="96" t="s">
        <v>48</v>
      </c>
      <c r="F31" s="66"/>
      <c r="G31" s="69">
        <v>11500</v>
      </c>
      <c r="H31" s="72"/>
    </row>
    <row r="32" spans="1:10" ht="20.25" customHeight="1">
      <c r="A32" s="6"/>
      <c r="B32" s="6"/>
      <c r="C32" s="16" t="s">
        <v>22</v>
      </c>
      <c r="D32" s="35" t="s">
        <v>63</v>
      </c>
      <c r="E32" s="90" t="s">
        <v>48</v>
      </c>
      <c r="F32" s="70"/>
      <c r="G32" s="70">
        <v>161850</v>
      </c>
      <c r="H32" s="72"/>
    </row>
    <row r="33" spans="1:10" ht="20.25" customHeight="1">
      <c r="A33" s="6"/>
      <c r="B33" s="6"/>
      <c r="C33" s="16" t="s">
        <v>34</v>
      </c>
      <c r="D33" s="35" t="s">
        <v>94</v>
      </c>
      <c r="E33" s="97" t="s">
        <v>48</v>
      </c>
      <c r="F33" s="66"/>
      <c r="G33" s="18">
        <v>2000</v>
      </c>
      <c r="H33" s="72"/>
    </row>
    <row r="34" spans="1:10" ht="20.25" customHeight="1">
      <c r="A34" s="6"/>
      <c r="B34" s="6"/>
      <c r="C34" s="16" t="s">
        <v>35</v>
      </c>
      <c r="D34" s="39" t="s">
        <v>74</v>
      </c>
      <c r="E34" s="90" t="s">
        <v>48</v>
      </c>
      <c r="F34" s="66"/>
      <c r="G34" s="66">
        <v>10000</v>
      </c>
      <c r="H34" s="72"/>
    </row>
    <row r="35" spans="1:10" ht="20.25" customHeight="1">
      <c r="A35" s="6"/>
      <c r="B35" s="6"/>
      <c r="C35" s="16" t="s">
        <v>32</v>
      </c>
      <c r="D35" s="35" t="s">
        <v>25</v>
      </c>
      <c r="E35" s="90" t="s">
        <v>48</v>
      </c>
      <c r="F35" s="66"/>
      <c r="G35" s="18">
        <v>15000</v>
      </c>
      <c r="H35" s="72"/>
    </row>
    <row r="36" spans="1:10" ht="35.25" customHeight="1">
      <c r="A36" s="15" t="s">
        <v>4</v>
      </c>
      <c r="B36" s="135" t="s">
        <v>43</v>
      </c>
      <c r="C36" s="135"/>
      <c r="D36" s="135"/>
      <c r="E36" s="98"/>
      <c r="F36" s="83"/>
      <c r="G36" s="18"/>
      <c r="H36" s="72"/>
    </row>
    <row r="37" spans="1:10" ht="21" customHeight="1">
      <c r="A37" s="6"/>
      <c r="B37" s="13" t="s">
        <v>5</v>
      </c>
      <c r="C37" s="136" t="s">
        <v>52</v>
      </c>
      <c r="D37" s="136"/>
      <c r="E37" s="60"/>
      <c r="F37" s="64"/>
      <c r="G37" s="18"/>
      <c r="H37" s="72"/>
    </row>
    <row r="38" spans="1:10" ht="21" customHeight="1">
      <c r="A38" s="6"/>
      <c r="B38" s="13"/>
      <c r="C38" s="6" t="s">
        <v>8</v>
      </c>
      <c r="D38" s="34" t="s">
        <v>39</v>
      </c>
      <c r="E38" s="99"/>
      <c r="F38" s="18"/>
      <c r="G38" s="18"/>
      <c r="H38" s="68">
        <v>50000</v>
      </c>
      <c r="I38" s="3"/>
      <c r="J38" s="3"/>
    </row>
    <row r="39" spans="1:10" ht="21" customHeight="1">
      <c r="A39" s="6"/>
      <c r="B39" s="13"/>
      <c r="C39" s="6" t="s">
        <v>23</v>
      </c>
      <c r="D39" s="34" t="s">
        <v>86</v>
      </c>
      <c r="E39" s="99"/>
      <c r="F39" s="18"/>
      <c r="G39" s="18"/>
      <c r="H39" s="68">
        <v>100000</v>
      </c>
      <c r="I39" s="3"/>
      <c r="J39" s="3"/>
    </row>
    <row r="40" spans="1:10" ht="21" customHeight="1">
      <c r="A40" s="6"/>
      <c r="B40" s="13"/>
      <c r="C40" s="6" t="s">
        <v>33</v>
      </c>
      <c r="D40" s="34" t="s">
        <v>65</v>
      </c>
      <c r="E40" s="99"/>
      <c r="F40" s="18"/>
      <c r="G40" s="18"/>
      <c r="H40" s="68">
        <v>100000</v>
      </c>
      <c r="I40" s="3"/>
      <c r="J40" s="3"/>
    </row>
    <row r="41" spans="1:10" ht="21" customHeight="1">
      <c r="A41" s="6"/>
      <c r="B41" s="13"/>
      <c r="C41" s="6" t="s">
        <v>36</v>
      </c>
      <c r="D41" s="40" t="s">
        <v>77</v>
      </c>
      <c r="E41" s="60" t="s">
        <v>72</v>
      </c>
      <c r="F41" s="64"/>
      <c r="G41" s="18"/>
      <c r="H41" s="18">
        <v>0</v>
      </c>
      <c r="I41" s="3"/>
      <c r="J41" s="3"/>
    </row>
    <row r="42" spans="1:10" ht="42.75" customHeight="1">
      <c r="A42" s="6"/>
      <c r="B42" s="13"/>
      <c r="C42" s="11" t="s">
        <v>57</v>
      </c>
      <c r="D42" s="36" t="s">
        <v>76</v>
      </c>
      <c r="E42" s="90" t="s">
        <v>27</v>
      </c>
      <c r="F42" s="66"/>
      <c r="G42" s="66"/>
      <c r="H42" s="68">
        <v>8000</v>
      </c>
      <c r="I42" s="3"/>
      <c r="J42" s="61"/>
    </row>
    <row r="43" spans="1:10" ht="21" customHeight="1">
      <c r="A43" s="6"/>
      <c r="B43" s="13" t="s">
        <v>7</v>
      </c>
      <c r="C43" s="128" t="s">
        <v>13</v>
      </c>
      <c r="D43" s="128"/>
      <c r="E43" s="99"/>
      <c r="F43" s="18"/>
      <c r="G43" s="18"/>
      <c r="H43" s="18"/>
      <c r="I43" s="3"/>
      <c r="J43" s="3"/>
    </row>
    <row r="44" spans="1:10" ht="21" customHeight="1">
      <c r="A44" s="6"/>
      <c r="B44" s="13"/>
      <c r="C44" s="17" t="s">
        <v>44</v>
      </c>
      <c r="D44" s="41" t="s">
        <v>37</v>
      </c>
      <c r="E44" s="99"/>
      <c r="F44" s="18"/>
      <c r="G44" s="68">
        <v>26500</v>
      </c>
      <c r="H44" s="18"/>
      <c r="I44" s="3"/>
      <c r="J44" s="3"/>
    </row>
    <row r="45" spans="1:10" ht="21" customHeight="1">
      <c r="A45" s="6"/>
      <c r="B45" s="13"/>
      <c r="C45" s="6" t="s">
        <v>45</v>
      </c>
      <c r="D45" s="33" t="s">
        <v>46</v>
      </c>
      <c r="E45" s="99"/>
      <c r="F45" s="18"/>
      <c r="G45" s="18"/>
      <c r="H45" s="77"/>
      <c r="I45" s="3"/>
      <c r="J45" s="3"/>
    </row>
    <row r="46" spans="1:10" ht="25.5" customHeight="1">
      <c r="A46" s="19"/>
      <c r="B46" s="20"/>
      <c r="C46" s="21"/>
      <c r="D46" s="42" t="s">
        <v>55</v>
      </c>
      <c r="E46" s="100"/>
      <c r="F46" s="84">
        <f>SUM(F18:F45)</f>
        <v>21500</v>
      </c>
      <c r="G46" s="71">
        <f>G44+G35+G34+G33+G32+G26+G23+G22+G21+G17+G15+G14+G13</f>
        <v>1026450</v>
      </c>
      <c r="H46" s="78">
        <f>SUM(H38:H45)</f>
        <v>258000</v>
      </c>
      <c r="I46" s="3"/>
      <c r="J46" s="3"/>
    </row>
    <row r="47" spans="1:10" ht="15.75" customHeight="1">
      <c r="D47" s="43"/>
      <c r="G47" s="23"/>
      <c r="H47" s="79"/>
      <c r="J47" s="3"/>
    </row>
    <row r="48" spans="1:10" ht="24" customHeight="1">
      <c r="D48" s="43" t="s">
        <v>41</v>
      </c>
      <c r="J48" s="3"/>
    </row>
    <row r="49" spans="3:10" ht="21" customHeight="1">
      <c r="D49" s="43"/>
      <c r="J49" s="3"/>
    </row>
    <row r="50" spans="3:10" ht="23.25" customHeight="1">
      <c r="D50" s="43"/>
      <c r="F50" s="127"/>
      <c r="G50" s="127"/>
      <c r="J50" s="3"/>
    </row>
    <row r="51" spans="3:10" ht="23.25">
      <c r="D51" s="55"/>
      <c r="J51" s="3"/>
    </row>
    <row r="52" spans="3:10" ht="23.25">
      <c r="D52" s="43"/>
      <c r="J52" s="3"/>
    </row>
    <row r="53" spans="3:10">
      <c r="J53" s="3"/>
    </row>
    <row r="54" spans="3:10">
      <c r="J54" s="3"/>
    </row>
    <row r="55" spans="3:10">
      <c r="D55" s="22"/>
      <c r="E55" s="45"/>
      <c r="F55" s="86"/>
      <c r="G55" s="89"/>
      <c r="J55" s="3"/>
    </row>
    <row r="56" spans="3:10">
      <c r="C56" s="24"/>
      <c r="D56" s="24"/>
      <c r="E56" s="51"/>
      <c r="F56" s="87"/>
      <c r="J56" s="3"/>
    </row>
  </sheetData>
  <mergeCells count="21">
    <mergeCell ref="C12:D12"/>
    <mergeCell ref="C19:D19"/>
    <mergeCell ref="C24:D24"/>
    <mergeCell ref="B36:D36"/>
    <mergeCell ref="C37:D37"/>
    <mergeCell ref="C16:D16"/>
    <mergeCell ref="F50:G50"/>
    <mergeCell ref="C43:D43"/>
    <mergeCell ref="A16:B16"/>
    <mergeCell ref="A19:B19"/>
    <mergeCell ref="E2:H2"/>
    <mergeCell ref="A2:D2"/>
    <mergeCell ref="A4:D4"/>
    <mergeCell ref="B9:D9"/>
    <mergeCell ref="B11:D11"/>
    <mergeCell ref="B10:D10"/>
    <mergeCell ref="A3:G3"/>
    <mergeCell ref="B5:D5"/>
    <mergeCell ref="B7:D7"/>
    <mergeCell ref="B8:D8"/>
    <mergeCell ref="B6:D6"/>
  </mergeCells>
  <phoneticPr fontId="1" type="noConversion"/>
  <pageMargins left="0" right="0" top="0.19685039370078741" bottom="0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2021-05-28T10:05:52Z</dcterms:modified>
</cp:coreProperties>
</file>